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795" windowHeight="12975" activeTab="3"/>
  </bookViews>
  <sheets>
    <sheet name="2022" sheetId="2" r:id="rId1"/>
    <sheet name="2023" sheetId="1" r:id="rId2"/>
    <sheet name="2024" sheetId="3" r:id="rId3"/>
    <sheet name="2025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E15" i="4"/>
  <c r="F15" i="4"/>
  <c r="C15" i="4"/>
  <c r="F17" i="3"/>
  <c r="F16" i="3"/>
  <c r="F15" i="3"/>
  <c r="F14" i="3"/>
  <c r="F13" i="3"/>
  <c r="F12" i="3"/>
  <c r="F11" i="3"/>
  <c r="F10" i="3"/>
  <c r="E17" i="3"/>
  <c r="E16" i="3"/>
  <c r="E15" i="3"/>
  <c r="E14" i="3"/>
  <c r="E13" i="3"/>
  <c r="E11" i="3"/>
  <c r="D11" i="3"/>
  <c r="E10" i="3"/>
  <c r="F9" i="3"/>
  <c r="F8" i="3"/>
  <c r="D8" i="3"/>
  <c r="D9" i="3"/>
  <c r="F7" i="3"/>
  <c r="D7" i="3"/>
  <c r="F6" i="3"/>
  <c r="F18" i="3"/>
  <c r="C17" i="3"/>
  <c r="D17" i="3"/>
  <c r="C16" i="3"/>
  <c r="C15" i="3"/>
  <c r="C14" i="3"/>
  <c r="C13" i="3"/>
  <c r="C12" i="3"/>
  <c r="C11" i="3"/>
  <c r="C10" i="3"/>
  <c r="C9" i="3"/>
  <c r="C8" i="3"/>
  <c r="C7" i="3"/>
  <c r="C6" i="3"/>
  <c r="F18" i="1"/>
  <c r="E18" i="1"/>
  <c r="D18" i="1"/>
  <c r="C18" i="1"/>
  <c r="F18" i="2"/>
  <c r="E18" i="2"/>
  <c r="D18" i="2"/>
  <c r="C18" i="2"/>
  <c r="D10" i="3"/>
  <c r="D12" i="3"/>
  <c r="D13" i="3"/>
  <c r="D14" i="3"/>
  <c r="D15" i="3"/>
  <c r="D16" i="3"/>
  <c r="D6" i="3"/>
  <c r="C18" i="3"/>
  <c r="E18" i="3"/>
  <c r="D18" i="3"/>
</calcChain>
</file>

<file path=xl/sharedStrings.xml><?xml version="1.0" encoding="utf-8"?>
<sst xmlns="http://schemas.openxmlformats.org/spreadsheetml/2006/main" count="100" uniqueCount="32">
  <si>
    <t>BULAN</t>
  </si>
  <si>
    <t>DATANG</t>
  </si>
  <si>
    <t>SEMBUH</t>
  </si>
  <si>
    <t>KE RS LAIN</t>
  </si>
  <si>
    <t>DIRAWAT / OPNAME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</si>
  <si>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</si>
  <si>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</si>
  <si>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</si>
  <si>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</si>
  <si>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</si>
  <si>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</si>
  <si>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</si>
  <si>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</si>
  <si>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</si>
  <si>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</si>
  <si>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</si>
  <si>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</si>
  <si>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</si>
  <si>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NO</t>
  </si>
  <si>
    <t>Tahun 2022</t>
  </si>
  <si>
    <t>Banyaknya Pasien yang Dirawat Jalan pada RSUD Palembang BARI</t>
  </si>
  <si>
    <t>Sumber: Instalasi Rekam Medik RSUD Palembang BARI</t>
  </si>
  <si>
    <t>Tahun 2023</t>
  </si>
  <si>
    <t>Tahun 2024</t>
  </si>
  <si>
    <t>Palembang,    Januari 2023</t>
  </si>
  <si>
    <t>Mengetahui,</t>
  </si>
  <si>
    <t>Direktur RSUD Palembang BARI</t>
  </si>
  <si>
    <t>dr. Hj. MAKIANI, S.H., M.M., MARS., FISQua</t>
  </si>
  <si>
    <t xml:space="preserve">NIP 196504131996032001
</t>
  </si>
  <si>
    <t>Palembang,    Januari 2024</t>
  </si>
  <si>
    <t>Palembang,    Januari 2025</t>
  </si>
  <si>
    <t>DIRAWAT/ OPNAME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</si>
</sst>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7B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6" applyNumberFormat="0" applyAlignment="0" applyProtection="0"/>
    <xf numFmtId="0" fontId="5" fillId="28" borderId="1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10" fillId="0" borderId="2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6" applyNumberFormat="0" applyAlignment="0" applyProtection="0"/>
    <xf numFmtId="0" fontId="12" fillId="0" borderId="21" applyNumberFormat="0" applyFill="0" applyAlignment="0" applyProtection="0"/>
    <xf numFmtId="0" fontId="13" fillId="31" borderId="0" applyNumberFormat="0" applyBorder="0" applyAlignment="0" applyProtection="0"/>
    <xf numFmtId="0" fontId="1" fillId="32" borderId="22" applyNumberFormat="0" applyFont="0" applyAlignment="0" applyProtection="0"/>
    <xf numFmtId="0" fontId="14" fillId="27" borderId="23" applyNumberFormat="0" applyAlignment="0" applyProtection="0"/>
    <xf numFmtId="0" fontId="15" fillId="0" borderId="0" applyNumberFormat="0" applyFill="0" applyBorder="0" applyAlignment="0" applyProtection="0"/>
    <xf numFmtId="0" fontId="16" fillId="0" borderId="24" applyNumberFormat="0" applyFill="0" applyAlignment="0" applyProtection="0"/>
    <xf numFmtId="0" fontId="17" fillId="0" borderId="0" applyNumberFormat="0" applyFill="0" applyBorder="0" applyAlignment="0" applyProtection="0"/>
  </cellStyleXfs>
  <cellXfs count="54">
    <xf numFmtId="0" fontId="0" fillId="0" borderId="0" xfId="0"/>
    <xf numFmtId="0" fontId="18" fillId="0" borderId="0" xfId="0" applyFont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9" fillId="3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33" borderId="9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3" fillId="34" borderId="1" xfId="0" applyFont="1" applyFill="1" applyBorder="1" applyAlignment="1">
      <alignment horizontal="center" vertical="center" wrapText="1"/>
    </xf>
    <xf numFmtId="0" fontId="23" fillId="34" borderId="9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 wrapText="1"/>
    </xf>
    <xf numFmtId="0" fontId="26" fillId="0" borderId="5" xfId="0" applyFont="1" applyBorder="1" applyAlignment="1">
      <alignment vertical="center" wrapText="1"/>
    </xf>
    <xf numFmtId="1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4" fillId="34" borderId="5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7" fillId="35" borderId="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7" fillId="35" borderId="5" xfId="0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4" workbookViewId="0">
      <selection activeCell="E11" sqref="E11"/>
    </sheetView>
  </sheetViews>
  <sheetFormatPr defaultColWidth="9" defaultRowHeight="15"/>
  <cols>
    <col min="1" max="1" width="4.5703125" style="25" customWidth="1"/>
    <col min="2" max="2" width="32.5703125" style="25" customWidth="1"/>
    <col min="3" max="6" width="12.7109375" style="25" customWidth="1"/>
    <col min="7" max="16384" width="9" style="25"/>
  </cols>
  <sheetData>
    <row r="1" spans="1:6" ht="15" customHeight="1">
      <c r="A1" s="43" t="s">
        <v>20</v>
      </c>
      <c r="B1" s="43"/>
      <c r="C1" s="43"/>
      <c r="D1" s="43"/>
      <c r="E1" s="43"/>
      <c r="F1" s="43"/>
    </row>
    <row r="2" spans="1:6" ht="15" customHeight="1">
      <c r="A2" s="44" t="s">
        <v>19</v>
      </c>
      <c r="B2" s="45"/>
      <c r="C2" s="45"/>
      <c r="D2" s="45"/>
      <c r="E2" s="45"/>
      <c r="F2" s="45"/>
    </row>
    <row r="3" spans="1:6" ht="15" customHeight="1"/>
    <row r="4" spans="1:6" ht="15" customHeight="1" thickBot="1">
      <c r="B4" s="42"/>
      <c r="C4" s="42"/>
      <c r="D4" s="42"/>
      <c r="E4" s="42"/>
      <c r="F4" s="42"/>
    </row>
    <row r="5" spans="1:6" s="26" customFormat="1" ht="30.75" thickBot="1">
      <c r="A5" s="5" t="s">
        <v>18</v>
      </c>
      <c r="B5" s="9" t="s">
        <v>0</v>
      </c>
      <c r="C5" s="9" t="s">
        <v>1</v>
      </c>
      <c r="D5" s="9" t="s">
        <v>2</v>
      </c>
      <c r="E5" s="9" t="s">
        <v>3</v>
      </c>
      <c r="F5" s="10" t="s">
        <v>4</v>
      </c>
    </row>
    <row r="6" spans="1:6" ht="15" customHeight="1">
      <c r="A6" s="6">
        <v>1</v>
      </c>
      <c r="B6" s="11" t="s">
        <v>5</v>
      </c>
      <c r="C6" s="12">
        <v>2908</v>
      </c>
      <c r="D6" s="12">
        <v>2478</v>
      </c>
      <c r="E6" s="12">
        <v>17</v>
      </c>
      <c r="F6" s="13">
        <v>398</v>
      </c>
    </row>
    <row r="7" spans="1:6" ht="15" customHeight="1">
      <c r="A7" s="7">
        <v>2</v>
      </c>
      <c r="B7" s="14" t="s">
        <v>6</v>
      </c>
      <c r="C7" s="15">
        <v>3348</v>
      </c>
      <c r="D7" s="15">
        <v>2950</v>
      </c>
      <c r="E7" s="15">
        <v>11</v>
      </c>
      <c r="F7" s="16">
        <v>374</v>
      </c>
    </row>
    <row r="8" spans="1:6" ht="15" customHeight="1">
      <c r="A8" s="7">
        <v>3</v>
      </c>
      <c r="B8" s="14" t="s">
        <v>7</v>
      </c>
      <c r="C8" s="15">
        <v>2306</v>
      </c>
      <c r="D8" s="15">
        <v>1915</v>
      </c>
      <c r="E8" s="15">
        <v>13</v>
      </c>
      <c r="F8" s="16">
        <v>362</v>
      </c>
    </row>
    <row r="9" spans="1:6" ht="15" customHeight="1">
      <c r="A9" s="7">
        <v>4</v>
      </c>
      <c r="B9" s="14" t="s">
        <v>8</v>
      </c>
      <c r="C9" s="15">
        <v>2222</v>
      </c>
      <c r="D9" s="15">
        <v>1777</v>
      </c>
      <c r="E9" s="15">
        <v>14</v>
      </c>
      <c r="F9" s="16">
        <v>413</v>
      </c>
    </row>
    <row r="10" spans="1:6" ht="15" customHeight="1">
      <c r="A10" s="7">
        <v>5</v>
      </c>
      <c r="B10" s="14" t="s">
        <v>9</v>
      </c>
      <c r="C10" s="15">
        <v>2142</v>
      </c>
      <c r="D10" s="15">
        <v>1652</v>
      </c>
      <c r="E10" s="15">
        <v>16</v>
      </c>
      <c r="F10" s="16">
        <v>458</v>
      </c>
    </row>
    <row r="11" spans="1:6" ht="15" customHeight="1">
      <c r="A11" s="7">
        <v>6</v>
      </c>
      <c r="B11" s="14" t="s">
        <v>10</v>
      </c>
      <c r="C11" s="15">
        <v>2660</v>
      </c>
      <c r="D11" s="15">
        <v>2111</v>
      </c>
      <c r="E11" s="15">
        <v>19</v>
      </c>
      <c r="F11" s="16">
        <v>514</v>
      </c>
    </row>
    <row r="12" spans="1:6" ht="15" customHeight="1">
      <c r="A12" s="7">
        <v>7</v>
      </c>
      <c r="B12" s="14" t="s">
        <v>11</v>
      </c>
      <c r="C12" s="15">
        <v>2513</v>
      </c>
      <c r="D12" s="15">
        <v>1906</v>
      </c>
      <c r="E12" s="15">
        <v>1</v>
      </c>
      <c r="F12" s="16">
        <v>603</v>
      </c>
    </row>
    <row r="13" spans="1:6" ht="15" customHeight="1">
      <c r="A13" s="7">
        <v>8</v>
      </c>
      <c r="B13" s="14" t="s">
        <v>12</v>
      </c>
      <c r="C13" s="15">
        <v>2797</v>
      </c>
      <c r="D13" s="15">
        <v>2089</v>
      </c>
      <c r="E13" s="15">
        <v>8</v>
      </c>
      <c r="F13" s="16">
        <v>689</v>
      </c>
    </row>
    <row r="14" spans="1:6" ht="15" customHeight="1">
      <c r="A14" s="7">
        <v>9</v>
      </c>
      <c r="B14" s="14" t="s">
        <v>13</v>
      </c>
      <c r="C14" s="15">
        <v>2580</v>
      </c>
      <c r="D14" s="15">
        <v>1799</v>
      </c>
      <c r="E14" s="15">
        <v>5</v>
      </c>
      <c r="F14" s="16">
        <v>760</v>
      </c>
    </row>
    <row r="15" spans="1:6" ht="15" customHeight="1">
      <c r="A15" s="7">
        <v>10</v>
      </c>
      <c r="B15" s="14" t="s">
        <v>14</v>
      </c>
      <c r="C15" s="15">
        <v>2356</v>
      </c>
      <c r="D15" s="15">
        <v>1523</v>
      </c>
      <c r="E15" s="15">
        <v>5</v>
      </c>
      <c r="F15" s="16">
        <v>811</v>
      </c>
    </row>
    <row r="16" spans="1:6" ht="15" customHeight="1">
      <c r="A16" s="7">
        <v>11</v>
      </c>
      <c r="B16" s="14" t="s">
        <v>15</v>
      </c>
      <c r="C16" s="15">
        <v>2367</v>
      </c>
      <c r="D16" s="15">
        <v>1584</v>
      </c>
      <c r="E16" s="15">
        <v>5</v>
      </c>
      <c r="F16" s="16">
        <v>766</v>
      </c>
    </row>
    <row r="17" spans="1:6" ht="15" customHeight="1" thickBot="1">
      <c r="A17" s="8">
        <v>12</v>
      </c>
      <c r="B17" s="17" t="s">
        <v>16</v>
      </c>
      <c r="C17" s="18">
        <v>3010</v>
      </c>
      <c r="D17" s="18">
        <v>2417</v>
      </c>
      <c r="E17" s="18">
        <v>3</v>
      </c>
      <c r="F17" s="19">
        <v>671</v>
      </c>
    </row>
    <row r="18" spans="1:6" ht="15" customHeight="1" thickBot="1">
      <c r="A18" s="46" t="s">
        <v>17</v>
      </c>
      <c r="B18" s="47"/>
      <c r="C18" s="20">
        <f>SUM(C6:C17)</f>
        <v>31209</v>
      </c>
      <c r="D18" s="20">
        <f>SUM(D6:D17)</f>
        <v>24201</v>
      </c>
      <c r="E18" s="20">
        <f>SUM(E6:E17)</f>
        <v>117</v>
      </c>
      <c r="F18" s="21">
        <f>SUM(F6:F17)</f>
        <v>6819</v>
      </c>
    </row>
    <row r="19" spans="1:6" ht="15" customHeight="1" thickBot="1">
      <c r="A19" s="39" t="s">
        <v>21</v>
      </c>
      <c r="B19" s="40"/>
      <c r="C19" s="40"/>
      <c r="D19" s="40"/>
      <c r="E19" s="40"/>
      <c r="F19" s="41"/>
    </row>
    <row r="22" spans="1:6">
      <c r="D22" s="25" t="s">
        <v>24</v>
      </c>
    </row>
    <row r="23" spans="1:6">
      <c r="D23" s="25" t="s">
        <v>25</v>
      </c>
    </row>
    <row r="24" spans="1:6">
      <c r="D24" s="28" t="s">
        <v>26</v>
      </c>
    </row>
    <row r="25" spans="1:6">
      <c r="D25" s="28"/>
    </row>
    <row r="26" spans="1:6">
      <c r="D26" s="28"/>
    </row>
    <row r="27" spans="1:6">
      <c r="D27" s="28"/>
    </row>
    <row r="28" spans="1:6">
      <c r="D28" s="28" t="s">
        <v>27</v>
      </c>
    </row>
    <row r="29" spans="1:6">
      <c r="D29" s="28" t="s">
        <v>28</v>
      </c>
    </row>
    <row r="30" spans="1:6">
      <c r="D30" s="28"/>
    </row>
    <row r="31" spans="1:6">
      <c r="D31" s="28"/>
    </row>
  </sheetData>
  <mergeCells count="5">
    <mergeCell ref="A19:F19"/>
    <mergeCell ref="B4:F4"/>
    <mergeCell ref="A1:F1"/>
    <mergeCell ref="A2:F2"/>
    <mergeCell ref="A18:B18"/>
  </mergeCells>
  <printOptions horizontalCentered="1"/>
  <pageMargins left="0.70866141732283472" right="0.70866141732283472" top="1.1811023622047245" bottom="0.74803149606299213" header="0.31496062992125984" footer="0.31496062992125984"/>
  <pageSetup paperSize="14" scale="9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H22" sqref="H22"/>
    </sheetView>
  </sheetViews>
  <sheetFormatPr defaultColWidth="9" defaultRowHeight="15"/>
  <cols>
    <col min="1" max="1" width="4.5703125" style="25" customWidth="1"/>
    <col min="2" max="2" width="32.85546875" style="25" customWidth="1"/>
    <col min="3" max="6" width="12.7109375" style="25" customWidth="1"/>
    <col min="7" max="16384" width="9" style="25"/>
  </cols>
  <sheetData>
    <row r="1" spans="1:6" ht="15" customHeight="1">
      <c r="A1" s="43" t="s">
        <v>20</v>
      </c>
      <c r="B1" s="43"/>
      <c r="C1" s="43"/>
      <c r="D1" s="43"/>
      <c r="E1" s="43"/>
      <c r="F1" s="43"/>
    </row>
    <row r="2" spans="1:6" ht="15" customHeight="1">
      <c r="A2" s="44" t="s">
        <v>22</v>
      </c>
      <c r="B2" s="45"/>
      <c r="C2" s="45"/>
      <c r="D2" s="45"/>
      <c r="E2" s="45"/>
      <c r="F2" s="45"/>
    </row>
    <row r="3" spans="1:6" ht="15" customHeight="1"/>
    <row r="4" spans="1:6" ht="15" customHeight="1" thickBot="1">
      <c r="B4" s="42"/>
      <c r="C4" s="42"/>
      <c r="D4" s="42"/>
      <c r="E4" s="42"/>
      <c r="F4" s="42"/>
    </row>
    <row r="5" spans="1:6" s="26" customFormat="1" ht="30.75" thickBot="1">
      <c r="A5" s="5" t="s">
        <v>18</v>
      </c>
      <c r="B5" s="9" t="s">
        <v>0</v>
      </c>
      <c r="C5" s="9" t="s">
        <v>1</v>
      </c>
      <c r="D5" s="9" t="s">
        <v>2</v>
      </c>
      <c r="E5" s="9" t="s">
        <v>3</v>
      </c>
      <c r="F5" s="10" t="s">
        <v>4</v>
      </c>
    </row>
    <row r="6" spans="1:6" ht="15" customHeight="1">
      <c r="A6" s="6">
        <v>1</v>
      </c>
      <c r="B6" s="11" t="s">
        <v>5</v>
      </c>
      <c r="C6" s="12">
        <v>2935</v>
      </c>
      <c r="D6" s="12">
        <v>2269</v>
      </c>
      <c r="E6" s="12">
        <v>5</v>
      </c>
      <c r="F6" s="13">
        <v>713</v>
      </c>
    </row>
    <row r="7" spans="1:6" ht="15" customHeight="1">
      <c r="A7" s="7">
        <v>2</v>
      </c>
      <c r="B7" s="14" t="s">
        <v>6</v>
      </c>
      <c r="C7" s="15">
        <v>2216</v>
      </c>
      <c r="D7" s="15">
        <v>1538</v>
      </c>
      <c r="E7" s="15">
        <v>2</v>
      </c>
      <c r="F7" s="16">
        <v>662</v>
      </c>
    </row>
    <row r="8" spans="1:6" ht="15" customHeight="1">
      <c r="A8" s="7">
        <v>3</v>
      </c>
      <c r="B8" s="14" t="s">
        <v>7</v>
      </c>
      <c r="C8" s="15">
        <v>2613</v>
      </c>
      <c r="D8" s="15">
        <v>1938</v>
      </c>
      <c r="E8" s="15">
        <v>5</v>
      </c>
      <c r="F8" s="16">
        <v>665</v>
      </c>
    </row>
    <row r="9" spans="1:6" ht="15" customHeight="1">
      <c r="A9" s="7">
        <v>4</v>
      </c>
      <c r="B9" s="14" t="s">
        <v>8</v>
      </c>
      <c r="C9" s="15">
        <v>4175</v>
      </c>
      <c r="D9" s="15">
        <v>3473</v>
      </c>
      <c r="E9" s="15">
        <v>1</v>
      </c>
      <c r="F9" s="16">
        <v>695</v>
      </c>
    </row>
    <row r="10" spans="1:6" ht="15" customHeight="1">
      <c r="A10" s="7">
        <v>5</v>
      </c>
      <c r="B10" s="14" t="s">
        <v>9</v>
      </c>
      <c r="C10" s="15">
        <v>3463</v>
      </c>
      <c r="D10" s="15">
        <v>2685</v>
      </c>
      <c r="E10" s="15">
        <v>5</v>
      </c>
      <c r="F10" s="16">
        <v>695</v>
      </c>
    </row>
    <row r="11" spans="1:6" ht="15" customHeight="1">
      <c r="A11" s="7">
        <v>6</v>
      </c>
      <c r="B11" s="14" t="s">
        <v>10</v>
      </c>
      <c r="C11" s="15">
        <v>2563</v>
      </c>
      <c r="D11" s="15">
        <v>1855</v>
      </c>
      <c r="E11" s="15">
        <v>2</v>
      </c>
      <c r="F11" s="16">
        <v>696</v>
      </c>
    </row>
    <row r="12" spans="1:6" ht="15" customHeight="1">
      <c r="A12" s="7">
        <v>7</v>
      </c>
      <c r="B12" s="14" t="s">
        <v>11</v>
      </c>
      <c r="C12" s="15">
        <v>2907</v>
      </c>
      <c r="D12" s="15">
        <v>2156</v>
      </c>
      <c r="E12" s="15">
        <v>3</v>
      </c>
      <c r="F12" s="16">
        <v>736</v>
      </c>
    </row>
    <row r="13" spans="1:6" ht="15" customHeight="1">
      <c r="A13" s="7">
        <v>8</v>
      </c>
      <c r="B13" s="14" t="s">
        <v>12</v>
      </c>
      <c r="C13" s="15">
        <v>3140</v>
      </c>
      <c r="D13" s="15">
        <v>2337</v>
      </c>
      <c r="E13" s="15">
        <v>7</v>
      </c>
      <c r="F13" s="16">
        <v>774</v>
      </c>
    </row>
    <row r="14" spans="1:6" ht="15" customHeight="1">
      <c r="A14" s="7">
        <v>9</v>
      </c>
      <c r="B14" s="14" t="s">
        <v>13</v>
      </c>
      <c r="C14" s="15">
        <v>3606</v>
      </c>
      <c r="D14" s="15">
        <v>2690</v>
      </c>
      <c r="E14" s="15">
        <v>4</v>
      </c>
      <c r="F14" s="16">
        <v>906</v>
      </c>
    </row>
    <row r="15" spans="1:6" ht="15" customHeight="1">
      <c r="A15" s="7">
        <v>10</v>
      </c>
      <c r="B15" s="14" t="s">
        <v>14</v>
      </c>
      <c r="C15" s="15">
        <v>4327</v>
      </c>
      <c r="D15" s="15">
        <v>4282</v>
      </c>
      <c r="E15" s="15">
        <v>4</v>
      </c>
      <c r="F15" s="16">
        <v>41</v>
      </c>
    </row>
    <row r="16" spans="1:6" ht="15" customHeight="1">
      <c r="A16" s="7">
        <v>11</v>
      </c>
      <c r="B16" s="14" t="s">
        <v>15</v>
      </c>
      <c r="C16" s="15">
        <v>2408</v>
      </c>
      <c r="D16" s="15">
        <v>2402</v>
      </c>
      <c r="E16" s="15">
        <v>6</v>
      </c>
      <c r="F16" s="16">
        <v>0</v>
      </c>
    </row>
    <row r="17" spans="1:6" ht="15" customHeight="1" thickBot="1">
      <c r="A17" s="8">
        <v>12</v>
      </c>
      <c r="B17" s="17" t="s">
        <v>16</v>
      </c>
      <c r="C17" s="18">
        <v>6351</v>
      </c>
      <c r="D17" s="18">
        <v>6344</v>
      </c>
      <c r="E17" s="18">
        <v>7</v>
      </c>
      <c r="F17" s="19">
        <v>0</v>
      </c>
    </row>
    <row r="18" spans="1:6" ht="15" customHeight="1" thickBot="1">
      <c r="A18" s="46" t="s">
        <v>17</v>
      </c>
      <c r="B18" s="47"/>
      <c r="C18" s="20">
        <f>SUM(C6:C17)</f>
        <v>40704</v>
      </c>
      <c r="D18" s="20">
        <f>SUM(D6:D17)</f>
        <v>33969</v>
      </c>
      <c r="E18" s="20">
        <f>SUM(E6:E17)</f>
        <v>51</v>
      </c>
      <c r="F18" s="21">
        <f>SUM(F6:F17)</f>
        <v>6583</v>
      </c>
    </row>
    <row r="19" spans="1:6" ht="15" customHeight="1" thickBot="1">
      <c r="A19" s="48" t="s">
        <v>21</v>
      </c>
      <c r="B19" s="49"/>
      <c r="C19" s="49"/>
      <c r="D19" s="49"/>
      <c r="E19" s="49"/>
      <c r="F19" s="50"/>
    </row>
    <row r="22" spans="1:6">
      <c r="D22" s="25" t="s">
        <v>29</v>
      </c>
    </row>
    <row r="23" spans="1:6">
      <c r="D23" s="25" t="s">
        <v>25</v>
      </c>
    </row>
    <row r="24" spans="1:6">
      <c r="D24" s="28" t="s">
        <v>26</v>
      </c>
    </row>
    <row r="25" spans="1:6">
      <c r="D25" s="28"/>
    </row>
    <row r="26" spans="1:6">
      <c r="D26" s="28"/>
    </row>
    <row r="27" spans="1:6">
      <c r="D27" s="28"/>
    </row>
    <row r="28" spans="1:6">
      <c r="D28" s="28" t="s">
        <v>27</v>
      </c>
    </row>
    <row r="29" spans="1:6">
      <c r="D29" s="28" t="s">
        <v>28</v>
      </c>
    </row>
  </sheetData>
  <mergeCells count="5">
    <mergeCell ref="A18:B18"/>
    <mergeCell ref="A19:F19"/>
    <mergeCell ref="A1:F1"/>
    <mergeCell ref="A2:F2"/>
    <mergeCell ref="B4:F4"/>
  </mergeCells>
  <printOptions horizontalCentered="1"/>
  <pageMargins left="0.74803149606299213" right="0.74803149606299213" top="1.1811023622047245" bottom="0.98425196850393704" header="0.51181102362204722" footer="0.51181102362204722"/>
  <pageSetup paperSize="14" scale="9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4" workbookViewId="0">
      <selection activeCell="D18" sqref="D18"/>
    </sheetView>
  </sheetViews>
  <sheetFormatPr defaultRowHeight="15"/>
  <cols>
    <col min="1" max="1" width="4.5703125" customWidth="1"/>
    <col min="2" max="2" width="32.5703125" customWidth="1"/>
    <col min="3" max="6" width="12.7109375" customWidth="1"/>
  </cols>
  <sheetData>
    <row r="1" spans="1:8" ht="15" customHeight="1">
      <c r="A1" s="43" t="s">
        <v>20</v>
      </c>
      <c r="B1" s="43"/>
      <c r="C1" s="43"/>
      <c r="D1" s="43"/>
      <c r="E1" s="43"/>
      <c r="F1" s="43"/>
    </row>
    <row r="2" spans="1:8" ht="15" customHeight="1">
      <c r="A2" s="51" t="s">
        <v>23</v>
      </c>
      <c r="B2" s="52"/>
      <c r="C2" s="52"/>
      <c r="D2" s="52"/>
      <c r="E2" s="52"/>
      <c r="F2" s="52"/>
    </row>
    <row r="3" spans="1:8" ht="15" customHeight="1"/>
    <row r="4" spans="1:8" ht="15" customHeight="1" thickBot="1">
      <c r="B4" s="42"/>
      <c r="C4" s="42"/>
      <c r="D4" s="42"/>
      <c r="E4" s="42"/>
      <c r="F4" s="42"/>
    </row>
    <row r="5" spans="1:8" s="1" customFormat="1" ht="30.75" thickBot="1">
      <c r="A5" s="22" t="s">
        <v>18</v>
      </c>
      <c r="B5" s="23" t="s">
        <v>0</v>
      </c>
      <c r="C5" s="23" t="s">
        <v>1</v>
      </c>
      <c r="D5" s="23" t="s">
        <v>2</v>
      </c>
      <c r="E5" s="23" t="s">
        <v>3</v>
      </c>
      <c r="F5" s="24" t="s">
        <v>4</v>
      </c>
    </row>
    <row r="6" spans="1:8" ht="15" customHeight="1">
      <c r="A6" s="6">
        <v>1</v>
      </c>
      <c r="B6" s="11" t="s">
        <v>5</v>
      </c>
      <c r="C6" s="12">
        <f>4233+1875</f>
        <v>6108</v>
      </c>
      <c r="D6" s="12">
        <f>C6-E6-F6</f>
        <v>5106</v>
      </c>
      <c r="E6" s="12">
        <v>9</v>
      </c>
      <c r="F6" s="13">
        <f>25+968</f>
        <v>993</v>
      </c>
      <c r="H6" s="2"/>
    </row>
    <row r="7" spans="1:8" ht="15" customHeight="1">
      <c r="A7" s="7">
        <v>2</v>
      </c>
      <c r="B7" s="14" t="s">
        <v>6</v>
      </c>
      <c r="C7" s="15">
        <f>2581+2005</f>
        <v>4586</v>
      </c>
      <c r="D7" s="15">
        <f t="shared" ref="D7:D17" si="0">C7-E7-F7</f>
        <v>3561</v>
      </c>
      <c r="E7" s="15">
        <v>14</v>
      </c>
      <c r="F7" s="16">
        <f>18+993</f>
        <v>1011</v>
      </c>
      <c r="H7" s="3"/>
    </row>
    <row r="8" spans="1:8" ht="15" customHeight="1">
      <c r="A8" s="7">
        <v>3</v>
      </c>
      <c r="B8" s="14" t="s">
        <v>7</v>
      </c>
      <c r="C8" s="15">
        <f>2695+2194</f>
        <v>4889</v>
      </c>
      <c r="D8" s="15">
        <f t="shared" si="0"/>
        <v>3814</v>
      </c>
      <c r="E8" s="15">
        <v>5</v>
      </c>
      <c r="F8" s="16">
        <f>1041+29</f>
        <v>1070</v>
      </c>
      <c r="H8" s="3"/>
    </row>
    <row r="9" spans="1:8" ht="15" customHeight="1">
      <c r="A9" s="7">
        <v>4</v>
      </c>
      <c r="B9" s="14" t="s">
        <v>8</v>
      </c>
      <c r="C9" s="15">
        <f>2389+1822</f>
        <v>4211</v>
      </c>
      <c r="D9" s="15">
        <f t="shared" si="0"/>
        <v>3382</v>
      </c>
      <c r="E9" s="15">
        <v>4</v>
      </c>
      <c r="F9" s="16">
        <f>17+808</f>
        <v>825</v>
      </c>
      <c r="H9" s="4"/>
    </row>
    <row r="10" spans="1:8" ht="15" customHeight="1">
      <c r="A10" s="7">
        <v>5</v>
      </c>
      <c r="B10" s="14" t="s">
        <v>9</v>
      </c>
      <c r="C10" s="15">
        <f>2857+2017</f>
        <v>4874</v>
      </c>
      <c r="D10" s="15">
        <f t="shared" si="0"/>
        <v>3893</v>
      </c>
      <c r="E10" s="15">
        <f>18+6</f>
        <v>24</v>
      </c>
      <c r="F10" s="16">
        <f>931+26</f>
        <v>957</v>
      </c>
      <c r="H10" s="4"/>
    </row>
    <row r="11" spans="1:8" ht="15" customHeight="1">
      <c r="A11" s="7">
        <v>6</v>
      </c>
      <c r="B11" s="14" t="s">
        <v>10</v>
      </c>
      <c r="C11" s="15">
        <f>2499+1535</f>
        <v>4034</v>
      </c>
      <c r="D11" s="15">
        <f>C11-E11-F11</f>
        <v>3340</v>
      </c>
      <c r="E11" s="15">
        <f>3+8</f>
        <v>11</v>
      </c>
      <c r="F11" s="16">
        <f>668+15</f>
        <v>683</v>
      </c>
      <c r="H11" s="4"/>
    </row>
    <row r="12" spans="1:8" ht="15" customHeight="1">
      <c r="A12" s="7">
        <v>7</v>
      </c>
      <c r="B12" s="14" t="s">
        <v>11</v>
      </c>
      <c r="C12" s="15">
        <f>2865+1480</f>
        <v>4345</v>
      </c>
      <c r="D12" s="15">
        <f t="shared" si="0"/>
        <v>3644</v>
      </c>
      <c r="E12" s="15">
        <v>0</v>
      </c>
      <c r="F12" s="16">
        <f>670+31</f>
        <v>701</v>
      </c>
      <c r="H12" s="4"/>
    </row>
    <row r="13" spans="1:8" ht="15" customHeight="1">
      <c r="A13" s="7">
        <v>8</v>
      </c>
      <c r="B13" s="14" t="s">
        <v>12</v>
      </c>
      <c r="C13" s="15">
        <f>3553+1593</f>
        <v>5146</v>
      </c>
      <c r="D13" s="15">
        <f t="shared" si="0"/>
        <v>4376</v>
      </c>
      <c r="E13" s="15">
        <f>5+2</f>
        <v>7</v>
      </c>
      <c r="F13" s="16">
        <f>728+35</f>
        <v>763</v>
      </c>
      <c r="H13" s="4"/>
    </row>
    <row r="14" spans="1:8" ht="15" customHeight="1">
      <c r="A14" s="7">
        <v>9</v>
      </c>
      <c r="B14" s="14" t="s">
        <v>13</v>
      </c>
      <c r="C14" s="15">
        <f>3565+1703</f>
        <v>5268</v>
      </c>
      <c r="D14" s="15">
        <f t="shared" si="0"/>
        <v>4343</v>
      </c>
      <c r="E14" s="15">
        <f>4+3</f>
        <v>7</v>
      </c>
      <c r="F14" s="16">
        <f>890+28</f>
        <v>918</v>
      </c>
      <c r="H14" s="4"/>
    </row>
    <row r="15" spans="1:8" ht="15" customHeight="1">
      <c r="A15" s="7">
        <v>10</v>
      </c>
      <c r="B15" s="14" t="s">
        <v>14</v>
      </c>
      <c r="C15" s="15">
        <f>3667+1830</f>
        <v>5497</v>
      </c>
      <c r="D15" s="15">
        <f t="shared" si="0"/>
        <v>4477</v>
      </c>
      <c r="E15" s="15">
        <f>2+1</f>
        <v>3</v>
      </c>
      <c r="F15" s="16">
        <f>982+35</f>
        <v>1017</v>
      </c>
      <c r="H15" s="4"/>
    </row>
    <row r="16" spans="1:8" ht="15" customHeight="1">
      <c r="A16" s="7">
        <v>11</v>
      </c>
      <c r="B16" s="14" t="s">
        <v>15</v>
      </c>
      <c r="C16" s="15">
        <f>3324+1739</f>
        <v>5063</v>
      </c>
      <c r="D16" s="15">
        <f t="shared" si="0"/>
        <v>4105</v>
      </c>
      <c r="E16" s="15">
        <f>6+2</f>
        <v>8</v>
      </c>
      <c r="F16" s="16">
        <f>931+19</f>
        <v>950</v>
      </c>
      <c r="H16" s="4"/>
    </row>
    <row r="17" spans="1:8" ht="15" customHeight="1" thickBot="1">
      <c r="A17" s="8">
        <v>12</v>
      </c>
      <c r="B17" s="17" t="s">
        <v>16</v>
      </c>
      <c r="C17" s="18">
        <f>4309+1775</f>
        <v>6084</v>
      </c>
      <c r="D17" s="18">
        <f t="shared" si="0"/>
        <v>5104</v>
      </c>
      <c r="E17" s="18">
        <f>4+1</f>
        <v>5</v>
      </c>
      <c r="F17" s="19">
        <f>938+37</f>
        <v>975</v>
      </c>
      <c r="H17" s="4"/>
    </row>
    <row r="18" spans="1:8" ht="15" customHeight="1" thickBot="1">
      <c r="A18" s="46" t="s">
        <v>17</v>
      </c>
      <c r="B18" s="47"/>
      <c r="C18" s="20">
        <f>SUM(C6:C17)</f>
        <v>60105</v>
      </c>
      <c r="D18" s="20">
        <f>SUM(D6:D17)</f>
        <v>49145</v>
      </c>
      <c r="E18" s="20">
        <f>SUM(E6:E17)</f>
        <v>97</v>
      </c>
      <c r="F18" s="21">
        <f>SUM(F6:F17)</f>
        <v>10863</v>
      </c>
    </row>
    <row r="19" spans="1:8" ht="15" customHeight="1" thickBot="1">
      <c r="A19" s="39" t="s">
        <v>21</v>
      </c>
      <c r="B19" s="40"/>
      <c r="C19" s="40"/>
      <c r="D19" s="40"/>
      <c r="E19" s="40"/>
      <c r="F19" s="41"/>
    </row>
    <row r="22" spans="1:8">
      <c r="D22" t="s">
        <v>30</v>
      </c>
    </row>
    <row r="23" spans="1:8">
      <c r="D23" t="s">
        <v>25</v>
      </c>
    </row>
    <row r="24" spans="1:8">
      <c r="D24" s="27" t="s">
        <v>26</v>
      </c>
    </row>
    <row r="25" spans="1:8">
      <c r="D25" s="27"/>
    </row>
    <row r="26" spans="1:8">
      <c r="D26" s="27"/>
    </row>
    <row r="27" spans="1:8">
      <c r="D27" s="27"/>
    </row>
    <row r="28" spans="1:8">
      <c r="D28" s="27" t="s">
        <v>27</v>
      </c>
    </row>
    <row r="29" spans="1:8">
      <c r="D29" s="27" t="s">
        <v>28</v>
      </c>
    </row>
  </sheetData>
  <mergeCells count="5">
    <mergeCell ref="B4:F4"/>
    <mergeCell ref="A18:B18"/>
    <mergeCell ref="A19:F19"/>
    <mergeCell ref="A1:F1"/>
    <mergeCell ref="A2:F2"/>
  </mergeCells>
  <printOptions horizontalCentered="1"/>
  <pageMargins left="0.70866141732283472" right="0.70866141732283472" top="1.1811023622047245" bottom="0.74803149606299213" header="0.31496062992125984" footer="0.31496062992125984"/>
  <pageSetup paperSize="14"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16" sqref="A16:F16"/>
    </sheetView>
  </sheetViews>
  <sheetFormatPr defaultRowHeight="15"/>
  <cols>
    <col min="1" max="1" width="4.5703125" customWidth="1"/>
    <col min="2" max="2" width="32.5703125" customWidth="1"/>
    <col min="3" max="6" width="12.7109375" customWidth="1"/>
  </cols>
  <sheetData>
    <row r="1" spans="1:8" ht="15" customHeight="1">
      <c r="A1" s="25"/>
      <c r="B1" s="42"/>
      <c r="C1" s="42"/>
      <c r="D1" s="42"/>
      <c r="E1" s="42"/>
      <c r="F1" s="42"/>
    </row>
    <row r="2" spans="1:8" s="29" customFormat="1" ht="25.5">
      <c r="A2" s="35" t="s">
        <v>18</v>
      </c>
      <c r="B2" s="35" t="s">
        <v>0</v>
      </c>
      <c r="C2" s="35" t="s">
        <v>1</v>
      </c>
      <c r="D2" s="35" t="s">
        <v>2</v>
      </c>
      <c r="E2" s="35" t="s">
        <v>3</v>
      </c>
      <c r="F2" s="35" t="s">
        <v>31</v>
      </c>
    </row>
    <row r="3" spans="1:8" s="30" customFormat="1" ht="15" customHeight="1">
      <c r="A3" s="36">
        <v>1</v>
      </c>
      <c r="B3" s="32" t="s">
        <v>5</v>
      </c>
      <c r="C3" s="37">
        <v>10213</v>
      </c>
      <c r="D3" s="37">
        <v>9162</v>
      </c>
      <c r="E3" s="37">
        <v>43</v>
      </c>
      <c r="F3" s="37">
        <v>1008</v>
      </c>
      <c r="H3" s="31"/>
    </row>
    <row r="4" spans="1:8" s="30" customFormat="1" ht="15" customHeight="1">
      <c r="A4" s="36">
        <v>2</v>
      </c>
      <c r="B4" s="32" t="s">
        <v>6</v>
      </c>
      <c r="C4" s="37">
        <v>6608</v>
      </c>
      <c r="D4" s="37">
        <v>5732</v>
      </c>
      <c r="E4" s="37">
        <v>12</v>
      </c>
      <c r="F4" s="37">
        <v>864</v>
      </c>
      <c r="H4" s="33"/>
    </row>
    <row r="5" spans="1:8" s="30" customFormat="1" ht="15" customHeight="1">
      <c r="A5" s="36">
        <v>3</v>
      </c>
      <c r="B5" s="32" t="s">
        <v>7</v>
      </c>
      <c r="C5" s="37">
        <v>5190</v>
      </c>
      <c r="D5" s="37">
        <v>4344</v>
      </c>
      <c r="E5" s="37">
        <v>9</v>
      </c>
      <c r="F5" s="37">
        <v>837</v>
      </c>
      <c r="H5" s="33"/>
    </row>
    <row r="6" spans="1:8" s="30" customFormat="1" ht="15" customHeight="1">
      <c r="A6" s="36">
        <v>4</v>
      </c>
      <c r="B6" s="32" t="s">
        <v>8</v>
      </c>
      <c r="C6" s="37">
        <v>5087</v>
      </c>
      <c r="D6" s="37">
        <v>4152</v>
      </c>
      <c r="E6" s="37">
        <v>43</v>
      </c>
      <c r="F6" s="37">
        <v>892</v>
      </c>
      <c r="H6" s="34"/>
    </row>
    <row r="7" spans="1:8" s="30" customFormat="1" ht="15" customHeight="1">
      <c r="A7" s="36">
        <v>5</v>
      </c>
      <c r="B7" s="32" t="s">
        <v>9</v>
      </c>
      <c r="C7" s="37">
        <v>5265</v>
      </c>
      <c r="D7" s="37">
        <v>4363</v>
      </c>
      <c r="E7" s="37">
        <v>14</v>
      </c>
      <c r="F7" s="37">
        <v>888</v>
      </c>
      <c r="H7" s="34"/>
    </row>
    <row r="8" spans="1:8" s="30" customFormat="1" ht="15" customHeight="1">
      <c r="A8" s="36">
        <v>6</v>
      </c>
      <c r="B8" s="32" t="s">
        <v>10</v>
      </c>
      <c r="C8" s="37">
        <v>4866</v>
      </c>
      <c r="D8" s="37">
        <v>3985</v>
      </c>
      <c r="E8" s="37">
        <v>15</v>
      </c>
      <c r="F8" s="37">
        <v>866</v>
      </c>
      <c r="H8" s="34"/>
    </row>
    <row r="9" spans="1:8" s="30" customFormat="1" ht="15" customHeight="1">
      <c r="A9" s="36">
        <v>7</v>
      </c>
      <c r="B9" s="32" t="s">
        <v>11</v>
      </c>
      <c r="C9" s="37">
        <v>5569</v>
      </c>
      <c r="D9" s="37">
        <v>4734</v>
      </c>
      <c r="E9" s="37">
        <v>4</v>
      </c>
      <c r="F9" s="37">
        <v>831</v>
      </c>
      <c r="H9" s="34"/>
    </row>
    <row r="10" spans="1:8" s="30" customFormat="1" ht="15" customHeight="1">
      <c r="A10" s="36">
        <v>8</v>
      </c>
      <c r="B10" s="32" t="s">
        <v>12</v>
      </c>
      <c r="C10" s="37">
        <v>4441</v>
      </c>
      <c r="D10" s="37">
        <v>3519</v>
      </c>
      <c r="E10" s="37">
        <v>1</v>
      </c>
      <c r="F10" s="37">
        <v>921</v>
      </c>
      <c r="H10" s="34"/>
    </row>
    <row r="11" spans="1:8" s="30" customFormat="1" ht="15" customHeight="1">
      <c r="A11" s="36">
        <v>9</v>
      </c>
      <c r="B11" s="32" t="s">
        <v>13</v>
      </c>
      <c r="C11" s="37">
        <v>6977</v>
      </c>
      <c r="D11" s="37">
        <v>6069</v>
      </c>
      <c r="E11" s="37">
        <v>7</v>
      </c>
      <c r="F11" s="37">
        <v>901</v>
      </c>
      <c r="H11" s="34"/>
    </row>
    <row r="12" spans="1:8" s="30" customFormat="1" ht="15" customHeight="1">
      <c r="A12" s="36">
        <v>10</v>
      </c>
      <c r="B12" s="32" t="s">
        <v>14</v>
      </c>
      <c r="C12" s="37">
        <v>6708</v>
      </c>
      <c r="D12" s="37">
        <v>5658</v>
      </c>
      <c r="E12" s="37">
        <v>16</v>
      </c>
      <c r="F12" s="37">
        <v>1034</v>
      </c>
      <c r="H12" s="34"/>
    </row>
    <row r="13" spans="1:8" s="30" customFormat="1" ht="15" customHeight="1">
      <c r="A13" s="36">
        <v>11</v>
      </c>
      <c r="B13" s="32" t="s">
        <v>15</v>
      </c>
      <c r="C13" s="37">
        <v>6089</v>
      </c>
      <c r="D13" s="37">
        <v>5059</v>
      </c>
      <c r="E13" s="37">
        <v>17</v>
      </c>
      <c r="F13" s="37">
        <v>1013</v>
      </c>
      <c r="H13" s="34"/>
    </row>
    <row r="14" spans="1:8" s="30" customFormat="1" ht="15" customHeight="1">
      <c r="A14" s="36">
        <v>12</v>
      </c>
      <c r="B14" s="32" t="s">
        <v>16</v>
      </c>
      <c r="C14" s="37">
        <v>6340</v>
      </c>
      <c r="D14" s="37">
        <v>5416</v>
      </c>
      <c r="E14" s="37">
        <v>34</v>
      </c>
      <c r="F14" s="37">
        <v>890</v>
      </c>
      <c r="H14" s="34"/>
    </row>
    <row r="15" spans="1:8" s="30" customFormat="1" ht="15" customHeight="1">
      <c r="A15" s="53" t="s">
        <v>17</v>
      </c>
      <c r="B15" s="53"/>
      <c r="C15" s="38">
        <f>SUM(C3:C14)</f>
        <v>73353</v>
      </c>
      <c r="D15" s="38">
        <f t="shared" ref="D15:F15" si="0">SUM(D3:D14)</f>
        <v>62193</v>
      </c>
      <c r="E15" s="38">
        <f t="shared" si="0"/>
        <v>215</v>
      </c>
      <c r="F15" s="38">
        <f t="shared" si="0"/>
        <v>10945</v>
      </c>
    </row>
  </sheetData>
  <mergeCells count="2">
    <mergeCell ref="B1:F1"/>
    <mergeCell ref="A15:B15"/>
  </mergeCells>
  <printOptions horizontalCentered="1"/>
  <pageMargins left="0.70866141732283472" right="0.70866141732283472" top="1.1811023622047245" bottom="0.74803149606299213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Statistik-PC</dc:creator>
  <cp:lastModifiedBy>Administrator</cp:lastModifiedBy>
  <cp:lastPrinted>2026-01-23T01:14:25Z</cp:lastPrinted>
  <dcterms:created xsi:type="dcterms:W3CDTF">2023-10-05T08:14:11Z</dcterms:created>
  <dcterms:modified xsi:type="dcterms:W3CDTF">2026-01-27T03:13:23Z</dcterms:modified>
</cp:coreProperties>
</file>